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a Smolová\Desktop\"/>
    </mc:Choice>
  </mc:AlternateContent>
  <bookViews>
    <workbookView xWindow="0" yWindow="0" windowWidth="0" windowHeight="0"/>
  </bookViews>
  <sheets>
    <sheet name="Rekapitulace stavby" sheetId="1" r:id="rId1"/>
    <sheet name="2024-04 - Cesta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'2024-04 - Cesta'!$C$123:$K$137</definedName>
    <definedName name="_xlnm.Print_Area" localSheetId="1">'2024-04 - Cesta'!$C$4:$J$76,'2024-04 - Cesta'!$C$82:$J$107,'2024-04 - Cesta'!$C$113:$J$137</definedName>
    <definedName name="_xlnm.Print_Titles" localSheetId="1">'2024-04 - Cesta'!$123:$123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BI105"/>
  <c r="BH105"/>
  <c r="BG105"/>
  <c r="BF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BI100"/>
  <c r="BH100"/>
  <c r="BG100"/>
  <c r="BF100"/>
  <c r="BE100"/>
  <c r="F87"/>
  <c r="E85"/>
  <c r="J22"/>
  <c r="E22"/>
  <c r="J121"/>
  <c r="J21"/>
  <c r="J19"/>
  <c r="E19"/>
  <c r="J120"/>
  <c r="J18"/>
  <c r="J16"/>
  <c r="E16"/>
  <c r="F90"/>
  <c r="J15"/>
  <c r="J13"/>
  <c r="E13"/>
  <c r="F89"/>
  <c r="J12"/>
  <c r="J10"/>
  <c r="J118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130"/>
  <c r="BK127"/>
  <c r="J136"/>
  <c r="BK134"/>
  <c r="BK131"/>
  <c r="J128"/>
  <c r="BK132"/>
  <c r="BK128"/>
  <c r="J137"/>
  <c r="J135"/>
  <c r="J132"/>
  <c r="J127"/>
  <c r="BK133"/>
  <c r="BK129"/>
  <c r="BK136"/>
  <c r="J134"/>
  <c r="J129"/>
  <c i="1" r="AS94"/>
  <c i="2" r="J131"/>
  <c r="BK137"/>
  <c r="BK135"/>
  <c r="J133"/>
  <c r="J130"/>
  <c l="1" r="BK126"/>
  <c r="BK125"/>
  <c r="BK124"/>
  <c r="J124"/>
  <c r="J94"/>
  <c r="J28"/>
  <c r="P126"/>
  <c r="P125"/>
  <c r="P124"/>
  <c i="1" r="AU95"/>
  <c i="2" r="T126"/>
  <c r="T125"/>
  <c r="T124"/>
  <c r="R126"/>
  <c r="R125"/>
  <c r="R124"/>
  <c r="J89"/>
  <c r="J87"/>
  <c r="J90"/>
  <c r="F120"/>
  <c r="F121"/>
  <c r="BE129"/>
  <c r="BE131"/>
  <c r="BE134"/>
  <c r="BE135"/>
  <c r="BE136"/>
  <c r="BE137"/>
  <c r="BE127"/>
  <c r="BE128"/>
  <c r="BE130"/>
  <c r="BE132"/>
  <c r="BE133"/>
  <c i="1" r="AU94"/>
  <c i="2" r="F34"/>
  <c i="1" r="BA95"/>
  <c r="BA94"/>
  <c r="AW94"/>
  <c r="AK33"/>
  <c i="2" r="F36"/>
  <c i="1" r="BC95"/>
  <c r="BC94"/>
  <c r="AY94"/>
  <c i="2" r="F37"/>
  <c i="1" r="BD95"/>
  <c r="BD94"/>
  <c r="W36"/>
  <c i="2" r="J105"/>
  <c r="J99"/>
  <c r="J107"/>
  <c r="F35"/>
  <c i="1" r="BB95"/>
  <c r="BB94"/>
  <c r="W34"/>
  <c i="2" r="J34"/>
  <c i="1" r="AW95"/>
  <c i="2" l="1" r="J126"/>
  <c r="J96"/>
  <c r="J125"/>
  <c r="J95"/>
  <c r="J29"/>
  <c r="BE105"/>
  <c r="J30"/>
  <c i="1" r="AG95"/>
  <c r="AG94"/>
  <c r="AK26"/>
  <c i="2" r="J33"/>
  <c i="1" r="AV95"/>
  <c r="AT95"/>
  <c r="W33"/>
  <c r="W35"/>
  <c r="AX94"/>
  <c i="2" l="1" r="J39"/>
  <c i="1" r="AN95"/>
  <c r="AG101"/>
  <c r="CD101"/>
  <c i="2" r="F33"/>
  <c i="1" r="AZ95"/>
  <c r="AZ94"/>
  <c r="AG100"/>
  <c r="CD100"/>
  <c r="AG98"/>
  <c r="AV98"/>
  <c r="BY98"/>
  <c r="AG99"/>
  <c l="1" r="CD99"/>
  <c r="CD98"/>
  <c r="W32"/>
  <c r="AV100"/>
  <c r="BY100"/>
  <c r="AV94"/>
  <c r="AV99"/>
  <c r="BY99"/>
  <c r="AG97"/>
  <c r="AK27"/>
  <c r="AN98"/>
  <c r="AV101"/>
  <c r="BY101"/>
  <c l="1" r="AK29"/>
  <c r="AK32"/>
  <c r="AT94"/>
  <c r="AN94"/>
  <c r="AN99"/>
  <c r="AN100"/>
  <c r="AG103"/>
  <c r="AN101"/>
  <c l="1" r="AK38"/>
  <c r="AN97"/>
  <c l="1"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<sst xmlns="http://schemas.openxmlformats.org/spreadsheetml/2006/main">
  <si>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</si>
  <si>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</si>
  <si>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</si>
  <si>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</si>
  <si>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</si>
  <si>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{5e1537bb-6a1d-4be3-810d-ee966bee204e}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</si>
  <si>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</si>
  <si>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</si>
  <si>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</si>
  <si>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</si>
  <si>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</si>
  <si>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</si>
  <si>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</si>
  <si>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</si>
  <si>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</si>
  <si>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</si>
  <si>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</si>
  <si>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Cesta</t>
  </si>
  <si>
    <t>KSO:</t>
  </si>
  <si>
    <t>CC-CZ:</t>
  </si>
  <si>
    <t>Místo:</t>
  </si>
  <si>
    <t>Česká Třebová</t>
  </si>
  <si>
    <t>Datum:</t>
  </si>
  <si>
    <t>27. 5. 2024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</si>
  <si>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</si>
  <si>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</si>
  <si>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</si>
  <si>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</si>
  <si>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</si>
  <si>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</si>
  <si>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</si>
  <si>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</si>
  <si>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</si>
  <si>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</si>
  <si>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</si>
  <si>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</si>
  <si>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</si>
  <si>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</si>
  <si>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</si>
  <si>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</si>
  <si>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</si>
  <si>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</si>
  <si>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</si>
  <si>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</si>
  <si>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</si>
  <si>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</si>
  <si>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</si>
  <si>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</si>
  <si>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</si>
  <si>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</si>
  <si>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</si>
  <si>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</si>
  <si>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</si>
  <si>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</si>
  <si>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</si>
  <si>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</si>
  <si>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</si>
  <si>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</si>
  <si>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</si>
  <si>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</si>
  <si>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</si>
  <si>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</si>
  <si>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</si>
  <si>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</si>
  <si>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</si>
  <si>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</si>
  <si>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</si>
  <si>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</si>
  <si>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</si>
  <si>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</si>
  <si>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</si>
  <si>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</si>
  <si>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</si>
  <si>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</si>
  <si>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</si>
  <si>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</si>
  <si>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</si>
  <si>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</si>
  <si>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</si>
  <si>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</si>
  <si>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</si>
  <si>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</si>
  <si>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</si>
  <si>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</si>
  <si>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</si>
  <si>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</si>
  <si>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</si>
  <si>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</si>
  <si>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</si>
  <si>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</si>
  <si>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</si>
  <si>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</si>
  <si>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</si>
  <si>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</si>
  <si>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</si>
  <si>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</si>
  <si>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</si>
  <si>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</si>
  <si>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</si>
  <si>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</si>
  <si>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N00 - Stavební práce na zhotovení cesty ze zesílených panelů</t>
  </si>
  <si>
    <t xml:space="preserve">    N01 - popis prací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</si>
  <si>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</si>
  <si>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</si>
  <si>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</si>
  <si>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</si>
  <si>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</si>
  <si>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</si>
  <si>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</si>
  <si>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</si>
  <si>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</si>
  <si>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</si>
  <si>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</si>
  <si>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</si>
  <si>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</si>
  <si>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</si>
  <si>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</si>
  <si>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</si>
  <si>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</si>
  <si>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</si>
  <si>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</si>
  <si>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</si>
  <si>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</si>
  <si>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</si>
  <si>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</si>
  <si>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Stavební práce na zhotovení cesty ze zesílených panelů</t>
  </si>
  <si>
    <t>4</t>
  </si>
  <si>
    <t>ROZPOCET</t>
  </si>
  <si>
    <t>N01</t>
  </si>
  <si>
    <t>popis prací</t>
  </si>
  <si>
    <t>K</t>
  </si>
  <si>
    <t>01</t>
  </si>
  <si>
    <t>odbagrování/vyrovnání stávající prašné cesty až 50cm hloubky, 87m2</t>
  </si>
  <si>
    <t>m3</t>
  </si>
  <si>
    <t>512</t>
  </si>
  <si>
    <t>891894508</t>
  </si>
  <si>
    <t>02</t>
  </si>
  <si>
    <t>vyrovnávací vrstva štěrkodrť 0/63</t>
  </si>
  <si>
    <t>t</t>
  </si>
  <si>
    <t>-146808037</t>
  </si>
  <si>
    <t>3</t>
  </si>
  <si>
    <t>03</t>
  </si>
  <si>
    <t>zhutnění a dorovnání plochy</t>
  </si>
  <si>
    <t>m2</t>
  </si>
  <si>
    <t>582747061</t>
  </si>
  <si>
    <t>04</t>
  </si>
  <si>
    <t>geotextilie 400g/m2 bílá, s prací</t>
  </si>
  <si>
    <t>1901944634</t>
  </si>
  <si>
    <t>5</t>
  </si>
  <si>
    <t>05</t>
  </si>
  <si>
    <t>vyrovnávací vrstva 4/8 drť</t>
  </si>
  <si>
    <t>1930878635</t>
  </si>
  <si>
    <t>6</t>
  </si>
  <si>
    <t>06</t>
  </si>
  <si>
    <t>panely</t>
  </si>
  <si>
    <t>ks</t>
  </si>
  <si>
    <t>-203591359</t>
  </si>
  <si>
    <t>7</t>
  </si>
  <si>
    <t>07</t>
  </si>
  <si>
    <t>stavební práce (pokládka bagrem)</t>
  </si>
  <si>
    <t>-1107575660</t>
  </si>
  <si>
    <t>8</t>
  </si>
  <si>
    <t>08</t>
  </si>
  <si>
    <t>stavební práce (manipulace s panely nakladačem)</t>
  </si>
  <si>
    <t>-691810656</t>
  </si>
  <si>
    <t>9</t>
  </si>
  <si>
    <t>09</t>
  </si>
  <si>
    <t>ruční práce</t>
  </si>
  <si>
    <t>-11032343</t>
  </si>
  <si>
    <t>10</t>
  </si>
  <si>
    <t>úklidové práce, zaspárování</t>
  </si>
  <si>
    <t>-1413689997</t>
  </si>
  <si>
    <t>11</t>
  </si>
  <si>
    <t>odvoz na skládku (6km) a skládkovné</t>
  </si>
  <si>
    <t>1827377762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</si>
</sst>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ROUND(AG97,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36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37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38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39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40</v>
      </c>
      <c r="E32" s="46"/>
      <c r="F32" s="29" t="s">
        <v>41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SUM(CD97:CD101),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SUM(BY97:BY101),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42</v>
      </c>
      <c r="G33" s="46"/>
      <c r="H33" s="46"/>
      <c r="I33" s="46"/>
      <c r="J33" s="46"/>
      <c r="K33" s="46"/>
      <c r="L33" s="47">
        <v>0.12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SUM(CE97:CE101),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SUM(BZ97:BZ101),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43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SUM(CF97:CF101),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44</v>
      </c>
      <c r="G35" s="46"/>
      <c r="H35" s="46"/>
      <c r="I35" s="46"/>
      <c r="J35" s="46"/>
      <c r="K35" s="46"/>
      <c r="L35" s="47">
        <v>0.12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SUM(CG97:CG101),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45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SUM(CH97:CH101),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46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47</v>
      </c>
      <c r="U38" s="53"/>
      <c r="V38" s="53"/>
      <c r="W38" s="53"/>
      <c r="X38" s="55" t="s">
        <v>48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51</v>
      </c>
      <c r="AI60" s="42"/>
      <c r="AJ60" s="42"/>
      <c r="AK60" s="42"/>
      <c r="AL60" s="42"/>
      <c r="AM60" s="63" t="s">
        <v>52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51</v>
      </c>
      <c r="AI75" s="42"/>
      <c r="AJ75" s="42"/>
      <c r="AK75" s="42"/>
      <c r="AL75" s="42"/>
      <c r="AM75" s="63" t="s">
        <v>52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2024-04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Cesta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Česká Třebová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27. 5. 2024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0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'2024-04 - Cesta'!J30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'2024-04 - Cesta'!P124</f>
        <v>0</v>
      </c>
      <c r="AV95" s="126">
        <f>'2024-04 - Cesta'!J33</f>
        <v>0</v>
      </c>
      <c r="AW95" s="126">
        <f>'2024-04 - Cesta'!J34</f>
        <v>0</v>
      </c>
      <c r="AX95" s="126">
        <f>'2024-04 - Cesta'!J35</f>
        <v>0</v>
      </c>
      <c r="AY95" s="126">
        <f>'2024-04 - Cesta'!J36</f>
        <v>0</v>
      </c>
      <c r="AZ95" s="126">
        <f>'2024-04 - Cesta'!F33</f>
        <v>0</v>
      </c>
      <c r="BA95" s="126">
        <f>'2024-04 - Cesta'!F34</f>
        <v>0</v>
      </c>
      <c r="BB95" s="126">
        <f>'2024-04 - Cesta'!F35</f>
        <v>0</v>
      </c>
      <c r="BC95" s="126">
        <f>'2024-04 - Cesta'!F36</f>
        <v>0</v>
      </c>
      <c r="BD95" s="128">
        <f>'2024-04 - Cesta'!F37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7"/>
      <c r="B97" s="38"/>
      <c r="C97" s="106" t="s">
        <v>83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109">
        <f>ROUND(SUM(AG98:AG101), 2)</f>
        <v>0</v>
      </c>
      <c r="AH97" s="109"/>
      <c r="AI97" s="109"/>
      <c r="AJ97" s="109"/>
      <c r="AK97" s="109"/>
      <c r="AL97" s="109"/>
      <c r="AM97" s="109"/>
      <c r="AN97" s="109">
        <f>ROUND(SUM(AN98:AN101), 2)</f>
        <v>0</v>
      </c>
      <c r="AO97" s="109"/>
      <c r="AP97" s="109"/>
      <c r="AQ97" s="130"/>
      <c r="AR97" s="40"/>
      <c r="AS97" s="99" t="s">
        <v>84</v>
      </c>
      <c r="AT97" s="100" t="s">
        <v>85</v>
      </c>
      <c r="AU97" s="100" t="s">
        <v>40</v>
      </c>
      <c r="AV97" s="101" t="s">
        <v>63</v>
      </c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19.92" customHeight="1">
      <c r="A98" s="37"/>
      <c r="B98" s="38"/>
      <c r="C98" s="39"/>
      <c r="D98" s="131" t="s">
        <v>86</v>
      </c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39"/>
      <c r="AD98" s="39"/>
      <c r="AE98" s="39"/>
      <c r="AF98" s="39"/>
      <c r="AG98" s="132">
        <f>ROUND(AG94 * AS98, 2)</f>
        <v>0</v>
      </c>
      <c r="AH98" s="133"/>
      <c r="AI98" s="133"/>
      <c r="AJ98" s="133"/>
      <c r="AK98" s="133"/>
      <c r="AL98" s="133"/>
      <c r="AM98" s="133"/>
      <c r="AN98" s="133">
        <f>ROUND(AG98 + AV98, 2)</f>
        <v>0</v>
      </c>
      <c r="AO98" s="133"/>
      <c r="AP98" s="133"/>
      <c r="AQ98" s="39"/>
      <c r="AR98" s="40"/>
      <c r="AS98" s="134">
        <v>0</v>
      </c>
      <c r="AT98" s="135" t="s">
        <v>87</v>
      </c>
      <c r="AU98" s="135" t="s">
        <v>41</v>
      </c>
      <c r="AV98" s="136">
        <f>ROUND(IF(AU98="základní",AG98*L32,IF(AU98="snížená",AG98*L33,0)), 2)</f>
        <v>0</v>
      </c>
      <c r="AW98" s="37"/>
      <c r="AX98" s="37"/>
      <c r="AY98" s="37"/>
      <c r="AZ98" s="37"/>
      <c r="BA98" s="37"/>
      <c r="BB98" s="37"/>
      <c r="BC98" s="37"/>
      <c r="BD98" s="37"/>
      <c r="BE98" s="37"/>
      <c r="BV98" s="14" t="s">
        <v>88</v>
      </c>
      <c r="BY98" s="137">
        <f>IF(AU98="základní",AV98,0)</f>
        <v>0</v>
      </c>
      <c r="BZ98" s="137">
        <f>IF(AU98="snížená",AV98,0)</f>
        <v>0</v>
      </c>
      <c r="CA98" s="137">
        <v>0</v>
      </c>
      <c r="CB98" s="137">
        <v>0</v>
      </c>
      <c r="CC98" s="137">
        <v>0</v>
      </c>
      <c r="CD98" s="137">
        <f>IF(AU98="základní",AG98,0)</f>
        <v>0</v>
      </c>
      <c r="CE98" s="137">
        <f>IF(AU98="snížená",AG98,0)</f>
        <v>0</v>
      </c>
      <c r="CF98" s="137">
        <f>IF(AU98="zákl. přenesená",AG98,0)</f>
        <v>0</v>
      </c>
      <c r="CG98" s="137">
        <f>IF(AU98="sníž. přenesená",AG98,0)</f>
        <v>0</v>
      </c>
      <c r="CH98" s="137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="2" customFormat="1" ht="19.92" customHeight="1">
      <c r="A99" s="37"/>
      <c r="B99" s="38"/>
      <c r="C99" s="39"/>
      <c r="D99" s="138" t="s">
        <v>89</v>
      </c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39"/>
      <c r="AD99" s="39"/>
      <c r="AE99" s="39"/>
      <c r="AF99" s="39"/>
      <c r="AG99" s="132">
        <f>ROUND(AG94 * AS99, 2)</f>
        <v>0</v>
      </c>
      <c r="AH99" s="133"/>
      <c r="AI99" s="133"/>
      <c r="AJ99" s="133"/>
      <c r="AK99" s="133"/>
      <c r="AL99" s="133"/>
      <c r="AM99" s="133"/>
      <c r="AN99" s="133">
        <f>ROUND(AG99 + AV99, 2)</f>
        <v>0</v>
      </c>
      <c r="AO99" s="133"/>
      <c r="AP99" s="133"/>
      <c r="AQ99" s="39"/>
      <c r="AR99" s="40"/>
      <c r="AS99" s="134">
        <v>0</v>
      </c>
      <c r="AT99" s="135" t="s">
        <v>87</v>
      </c>
      <c r="AU99" s="135" t="s">
        <v>41</v>
      </c>
      <c r="AV99" s="13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90</v>
      </c>
      <c r="BY99" s="137">
        <f>IF(AU99="základní",AV99,0)</f>
        <v>0</v>
      </c>
      <c r="BZ99" s="137">
        <f>IF(AU99="snížená",AV99,0)</f>
        <v>0</v>
      </c>
      <c r="CA99" s="137">
        <v>0</v>
      </c>
      <c r="CB99" s="137">
        <v>0</v>
      </c>
      <c r="CC99" s="137">
        <v>0</v>
      </c>
      <c r="CD99" s="137">
        <f>IF(AU99="základní",AG99,0)</f>
        <v>0</v>
      </c>
      <c r="CE99" s="137">
        <f>IF(AU99="snížená",AG99,0)</f>
        <v>0</v>
      </c>
      <c r="CF99" s="137">
        <f>IF(AU99="zákl. přenesená",AG99,0)</f>
        <v>0</v>
      </c>
      <c r="CG99" s="137">
        <f>IF(AU99="sníž. přenesená",AG99,0)</f>
        <v>0</v>
      </c>
      <c r="CH99" s="13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="2" customFormat="1" ht="19.92" customHeight="1">
      <c r="A100" s="37"/>
      <c r="B100" s="38"/>
      <c r="C100" s="39"/>
      <c r="D100" s="138" t="s">
        <v>89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39"/>
      <c r="AD100" s="39"/>
      <c r="AE100" s="39"/>
      <c r="AF100" s="39"/>
      <c r="AG100" s="132">
        <f>ROUND(AG94 * AS100, 2)</f>
        <v>0</v>
      </c>
      <c r="AH100" s="133"/>
      <c r="AI100" s="133"/>
      <c r="AJ100" s="133"/>
      <c r="AK100" s="133"/>
      <c r="AL100" s="133"/>
      <c r="AM100" s="133"/>
      <c r="AN100" s="133">
        <f>ROUND(AG100 + AV100, 2)</f>
        <v>0</v>
      </c>
      <c r="AO100" s="133"/>
      <c r="AP100" s="133"/>
      <c r="AQ100" s="39"/>
      <c r="AR100" s="40"/>
      <c r="AS100" s="134">
        <v>0</v>
      </c>
      <c r="AT100" s="135" t="s">
        <v>87</v>
      </c>
      <c r="AU100" s="135" t="s">
        <v>41</v>
      </c>
      <c r="AV100" s="13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90</v>
      </c>
      <c r="BY100" s="137">
        <f>IF(AU100="základní",AV100,0)</f>
        <v>0</v>
      </c>
      <c r="BZ100" s="137">
        <f>IF(AU100="snížená",AV100,0)</f>
        <v>0</v>
      </c>
      <c r="CA100" s="137">
        <v>0</v>
      </c>
      <c r="CB100" s="137">
        <v>0</v>
      </c>
      <c r="CC100" s="137">
        <v>0</v>
      </c>
      <c r="CD100" s="137">
        <f>IF(AU100="základní",AG100,0)</f>
        <v>0</v>
      </c>
      <c r="CE100" s="137">
        <f>IF(AU100="snížená",AG100,0)</f>
        <v>0</v>
      </c>
      <c r="CF100" s="137">
        <f>IF(AU100="zákl. přenesená",AG100,0)</f>
        <v>0</v>
      </c>
      <c r="CG100" s="137">
        <f>IF(AU100="sníž. přenesená",AG100,0)</f>
        <v>0</v>
      </c>
      <c r="CH100" s="13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38" t="s">
        <v>89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39"/>
      <c r="AD101" s="39"/>
      <c r="AE101" s="39"/>
      <c r="AF101" s="39"/>
      <c r="AG101" s="132">
        <f>ROUND(AG94 * AS101, 2)</f>
        <v>0</v>
      </c>
      <c r="AH101" s="133"/>
      <c r="AI101" s="133"/>
      <c r="AJ101" s="133"/>
      <c r="AK101" s="133"/>
      <c r="AL101" s="133"/>
      <c r="AM101" s="133"/>
      <c r="AN101" s="133">
        <f>ROUND(AG101 + AV101, 2)</f>
        <v>0</v>
      </c>
      <c r="AO101" s="133"/>
      <c r="AP101" s="133"/>
      <c r="AQ101" s="39"/>
      <c r="AR101" s="40"/>
      <c r="AS101" s="139">
        <v>0</v>
      </c>
      <c r="AT101" s="140" t="s">
        <v>87</v>
      </c>
      <c r="AU101" s="140" t="s">
        <v>41</v>
      </c>
      <c r="AV101" s="141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90</v>
      </c>
      <c r="BY101" s="137">
        <f>IF(AU101="základní",AV101,0)</f>
        <v>0</v>
      </c>
      <c r="BZ101" s="137">
        <f>IF(AU101="snížená",AV101,0)</f>
        <v>0</v>
      </c>
      <c r="CA101" s="137">
        <v>0</v>
      </c>
      <c r="CB101" s="137">
        <v>0</v>
      </c>
      <c r="CC101" s="137">
        <v>0</v>
      </c>
      <c r="CD101" s="137">
        <f>IF(AU101="základní",AG101,0)</f>
        <v>0</v>
      </c>
      <c r="CE101" s="137">
        <f>IF(AU101="snížená",AG101,0)</f>
        <v>0</v>
      </c>
      <c r="CF101" s="137">
        <f>IF(AU101="zákl. přenesená",AG101,0)</f>
        <v>0</v>
      </c>
      <c r="CG101" s="137">
        <f>IF(AU101="sníž. přenesená",AG101,0)</f>
        <v>0</v>
      </c>
      <c r="CH101" s="13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0.8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0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30" customHeight="1">
      <c r="A103" s="37"/>
      <c r="B103" s="38"/>
      <c r="C103" s="142" t="s">
        <v>91</v>
      </c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4">
        <f>ROUND(AG94 + AG97, 2)</f>
        <v>0</v>
      </c>
      <c r="AH103" s="144"/>
      <c r="AI103" s="144"/>
      <c r="AJ103" s="144"/>
      <c r="AK103" s="144"/>
      <c r="AL103" s="144"/>
      <c r="AM103" s="144"/>
      <c r="AN103" s="144">
        <f>ROUND(AN94 + AN97, 2)</f>
        <v>0</v>
      </c>
      <c r="AO103" s="144"/>
      <c r="AP103" s="144"/>
      <c r="AQ103" s="143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eChTMiavnXbbjaSiTRu+yLzRyUNR9Qf80R4nzuKgF7xNdHqV0LtA4bvFlsBmQClZrKH/Q7z5tTi9aPscLK0qoA==" hashValue="uV/ySe6oEa7RENUBTkcP34bZU6ualiQXNJlYejnCJ6bEJj+wpR+qNMEKtEeRxbjRxa9ZUOxNt/JaMJaMgMnVyQ==" algorithmName="SHA-512" password="CC35"/>
  <mergeCells count="60">
    <mergeCell ref="L85:AJ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2024-04 - Cest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7"/>
      <c r="AT3" s="14" t="s">
        <v>92</v>
      </c>
    </row>
    <row r="4" s="1" customFormat="1" ht="24.96" customHeight="1">
      <c r="B4" s="17"/>
      <c r="D4" s="147" t="s">
        <v>93</v>
      </c>
      <c r="L4" s="17"/>
      <c r="M4" s="148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7"/>
      <c r="B6" s="40"/>
      <c r="C6" s="37"/>
      <c r="D6" s="149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0"/>
      <c r="C7" s="37"/>
      <c r="D7" s="37"/>
      <c r="E7" s="150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0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0"/>
      <c r="C9" s="37"/>
      <c r="D9" s="149" t="s">
        <v>18</v>
      </c>
      <c r="E9" s="37"/>
      <c r="F9" s="151" t="s">
        <v>1</v>
      </c>
      <c r="G9" s="37"/>
      <c r="H9" s="37"/>
      <c r="I9" s="149" t="s">
        <v>19</v>
      </c>
      <c r="J9" s="151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49" t="s">
        <v>20</v>
      </c>
      <c r="E10" s="37"/>
      <c r="F10" s="151" t="s">
        <v>21</v>
      </c>
      <c r="G10" s="37"/>
      <c r="H10" s="37"/>
      <c r="I10" s="149" t="s">
        <v>22</v>
      </c>
      <c r="J10" s="152" t="str">
        <f>'Rekapitulace stavby'!AN8</f>
        <v>27. 5. 2024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0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49" t="s">
        <v>24</v>
      </c>
      <c r="E12" s="37"/>
      <c r="F12" s="37"/>
      <c r="G12" s="37"/>
      <c r="H12" s="37"/>
      <c r="I12" s="149" t="s">
        <v>25</v>
      </c>
      <c r="J12" s="151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0"/>
      <c r="C13" s="37"/>
      <c r="D13" s="37"/>
      <c r="E13" s="151" t="str">
        <f>IF('Rekapitulace stavby'!E11="","",'Rekapitulace stavby'!E11)</f>
        <v xml:space="preserve"> </v>
      </c>
      <c r="F13" s="37"/>
      <c r="G13" s="37"/>
      <c r="H13" s="37"/>
      <c r="I13" s="149" t="s">
        <v>27</v>
      </c>
      <c r="J13" s="151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0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0"/>
      <c r="C15" s="37"/>
      <c r="D15" s="149" t="s">
        <v>28</v>
      </c>
      <c r="E15" s="37"/>
      <c r="F15" s="37"/>
      <c r="G15" s="37"/>
      <c r="H15" s="37"/>
      <c r="I15" s="149" t="s">
        <v>25</v>
      </c>
      <c r="J15" s="30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0"/>
      <c r="C16" s="37"/>
      <c r="D16" s="37"/>
      <c r="E16" s="30" t="str">
        <f>'Rekapitulace stavby'!E14</f>
        <v>Vyplň údaj</v>
      </c>
      <c r="F16" s="151"/>
      <c r="G16" s="151"/>
      <c r="H16" s="151"/>
      <c r="I16" s="149" t="s">
        <v>27</v>
      </c>
      <c r="J16" s="30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0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0"/>
      <c r="C18" s="37"/>
      <c r="D18" s="149" t="s">
        <v>30</v>
      </c>
      <c r="E18" s="37"/>
      <c r="F18" s="37"/>
      <c r="G18" s="37"/>
      <c r="H18" s="37"/>
      <c r="I18" s="149" t="s">
        <v>25</v>
      </c>
      <c r="J18" s="151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0"/>
      <c r="C19" s="37"/>
      <c r="D19" s="37"/>
      <c r="E19" s="151" t="str">
        <f>IF('Rekapitulace stavby'!E17="","",'Rekapitulace stavby'!E17)</f>
        <v xml:space="preserve"> </v>
      </c>
      <c r="F19" s="37"/>
      <c r="G19" s="37"/>
      <c r="H19" s="37"/>
      <c r="I19" s="149" t="s">
        <v>27</v>
      </c>
      <c r="J19" s="151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0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0"/>
      <c r="C21" s="37"/>
      <c r="D21" s="149" t="s">
        <v>32</v>
      </c>
      <c r="E21" s="37"/>
      <c r="F21" s="37"/>
      <c r="G21" s="37"/>
      <c r="H21" s="37"/>
      <c r="I21" s="149" t="s">
        <v>25</v>
      </c>
      <c r="J21" s="151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0"/>
      <c r="C22" s="37"/>
      <c r="D22" s="37"/>
      <c r="E22" s="151" t="str">
        <f>IF('Rekapitulace stavby'!E20="","",'Rekapitulace stavby'!E20)</f>
        <v xml:space="preserve"> </v>
      </c>
      <c r="F22" s="37"/>
      <c r="G22" s="37"/>
      <c r="H22" s="37"/>
      <c r="I22" s="149" t="s">
        <v>27</v>
      </c>
      <c r="J22" s="151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0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0"/>
      <c r="C24" s="37"/>
      <c r="D24" s="149" t="s">
        <v>33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53"/>
      <c r="B25" s="154"/>
      <c r="C25" s="153"/>
      <c r="D25" s="153"/>
      <c r="E25" s="155" t="s">
        <v>1</v>
      </c>
      <c r="F25" s="155"/>
      <c r="G25" s="155"/>
      <c r="H25" s="155"/>
      <c r="I25" s="153"/>
      <c r="J25" s="153"/>
      <c r="K25" s="153"/>
      <c r="L25" s="156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</row>
    <row r="26" s="2" customFormat="1" ht="6.96" customHeight="1">
      <c r="A26" s="37"/>
      <c r="B26" s="40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157"/>
      <c r="E27" s="157"/>
      <c r="F27" s="157"/>
      <c r="G27" s="157"/>
      <c r="H27" s="157"/>
      <c r="I27" s="157"/>
      <c r="J27" s="157"/>
      <c r="K27" s="15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4.4" customHeight="1">
      <c r="A28" s="37"/>
      <c r="B28" s="40"/>
      <c r="C28" s="37"/>
      <c r="D28" s="151" t="s">
        <v>94</v>
      </c>
      <c r="E28" s="37"/>
      <c r="F28" s="37"/>
      <c r="G28" s="37"/>
      <c r="H28" s="37"/>
      <c r="I28" s="37"/>
      <c r="J28" s="158">
        <f>J94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14.4" customHeight="1">
      <c r="A29" s="37"/>
      <c r="B29" s="40"/>
      <c r="C29" s="37"/>
      <c r="D29" s="159" t="s">
        <v>86</v>
      </c>
      <c r="E29" s="37"/>
      <c r="F29" s="37"/>
      <c r="G29" s="37"/>
      <c r="H29" s="37"/>
      <c r="I29" s="37"/>
      <c r="J29" s="158">
        <f>J99</f>
        <v>0</v>
      </c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0"/>
      <c r="C30" s="37"/>
      <c r="D30" s="160" t="s">
        <v>36</v>
      </c>
      <c r="E30" s="37"/>
      <c r="F30" s="37"/>
      <c r="G30" s="37"/>
      <c r="H30" s="37"/>
      <c r="I30" s="37"/>
      <c r="J30" s="161">
        <f>ROUND(J28 + J29,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37"/>
      <c r="E32" s="37"/>
      <c r="F32" s="162" t="s">
        <v>38</v>
      </c>
      <c r="G32" s="37"/>
      <c r="H32" s="37"/>
      <c r="I32" s="162" t="s">
        <v>37</v>
      </c>
      <c r="J32" s="162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63" t="s">
        <v>40</v>
      </c>
      <c r="E33" s="149" t="s">
        <v>41</v>
      </c>
      <c r="F33" s="164">
        <f>ROUND((SUM(BE99:BE106) + SUM(BE124:BE137)),  2)</f>
        <v>0</v>
      </c>
      <c r="G33" s="37"/>
      <c r="H33" s="37"/>
      <c r="I33" s="165">
        <v>0.20999999999999999</v>
      </c>
      <c r="J33" s="164">
        <f>ROUND(((SUM(BE99:BE106) + SUM(BE124:BE137))*I33),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149" t="s">
        <v>42</v>
      </c>
      <c r="F34" s="164">
        <f>ROUND((SUM(BF99:BF106) + SUM(BF124:BF137)),  2)</f>
        <v>0</v>
      </c>
      <c r="G34" s="37"/>
      <c r="H34" s="37"/>
      <c r="I34" s="165">
        <v>0.12</v>
      </c>
      <c r="J34" s="164">
        <f>ROUND(((SUM(BF99:BF106) + SUM(BF124:BF137))*I34),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0"/>
      <c r="C35" s="37"/>
      <c r="D35" s="37"/>
      <c r="E35" s="149" t="s">
        <v>43</v>
      </c>
      <c r="F35" s="164">
        <f>ROUND((SUM(BG99:BG106) + SUM(BG124:BG137)),  2)</f>
        <v>0</v>
      </c>
      <c r="G35" s="37"/>
      <c r="H35" s="37"/>
      <c r="I35" s="165">
        <v>0.20999999999999999</v>
      </c>
      <c r="J35" s="16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0"/>
      <c r="C36" s="37"/>
      <c r="D36" s="37"/>
      <c r="E36" s="149" t="s">
        <v>44</v>
      </c>
      <c r="F36" s="164">
        <f>ROUND((SUM(BH99:BH106) + SUM(BH124:BH137)),  2)</f>
        <v>0</v>
      </c>
      <c r="G36" s="37"/>
      <c r="H36" s="37"/>
      <c r="I36" s="165">
        <v>0.12</v>
      </c>
      <c r="J36" s="16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49" t="s">
        <v>45</v>
      </c>
      <c r="F37" s="164">
        <f>ROUND((SUM(BI99:BI106) + SUM(BI124:BI137)),  2)</f>
        <v>0</v>
      </c>
      <c r="G37" s="37"/>
      <c r="H37" s="37"/>
      <c r="I37" s="165">
        <v>0</v>
      </c>
      <c r="J37" s="16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0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0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Cesta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29" t="s">
        <v>20</v>
      </c>
      <c r="D87" s="39"/>
      <c r="E87" s="39"/>
      <c r="F87" s="24" t="str">
        <f>F10</f>
        <v>Česká Třebová</v>
      </c>
      <c r="G87" s="39"/>
      <c r="H87" s="39"/>
      <c r="I87" s="29" t="s">
        <v>22</v>
      </c>
      <c r="J87" s="78" t="str">
        <f>IF(J10="","",J10)</f>
        <v>27. 5. 2024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29" t="s">
        <v>24</v>
      </c>
      <c r="D89" s="39"/>
      <c r="E89" s="39"/>
      <c r="F89" s="24" t="str">
        <f>E13</f>
        <v xml:space="preserve"> </v>
      </c>
      <c r="G89" s="39"/>
      <c r="H89" s="39"/>
      <c r="I89" s="29" t="s">
        <v>30</v>
      </c>
      <c r="J89" s="33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29" t="s">
        <v>28</v>
      </c>
      <c r="D90" s="39"/>
      <c r="E90" s="39"/>
      <c r="F90" s="24" t="str">
        <f>IF(E16="","",E16)</f>
        <v>Vyplň údaj</v>
      </c>
      <c r="G90" s="39"/>
      <c r="H90" s="39"/>
      <c r="I90" s="29" t="s">
        <v>32</v>
      </c>
      <c r="J90" s="33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84" t="s">
        <v>96</v>
      </c>
      <c r="D92" s="143"/>
      <c r="E92" s="143"/>
      <c r="F92" s="143"/>
      <c r="G92" s="143"/>
      <c r="H92" s="143"/>
      <c r="I92" s="143"/>
      <c r="J92" s="185" t="s">
        <v>97</v>
      </c>
      <c r="K92" s="143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86" t="s">
        <v>98</v>
      </c>
      <c r="D94" s="39"/>
      <c r="E94" s="39"/>
      <c r="F94" s="39"/>
      <c r="G94" s="39"/>
      <c r="H94" s="39"/>
      <c r="I94" s="39"/>
      <c r="J94" s="109">
        <f>J124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4" t="s">
        <v>99</v>
      </c>
    </row>
    <row r="95" s="9" customFormat="1" ht="24.96" customHeight="1">
      <c r="A95" s="9"/>
      <c r="B95" s="187"/>
      <c r="C95" s="188"/>
      <c r="D95" s="189" t="s">
        <v>100</v>
      </c>
      <c r="E95" s="190"/>
      <c r="F95" s="190"/>
      <c r="G95" s="190"/>
      <c r="H95" s="190"/>
      <c r="I95" s="190"/>
      <c r="J95" s="191">
        <f>J125</f>
        <v>0</v>
      </c>
      <c r="K95" s="188"/>
      <c r="L95" s="19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3"/>
      <c r="C96" s="194"/>
      <c r="D96" s="195" t="s">
        <v>101</v>
      </c>
      <c r="E96" s="196"/>
      <c r="F96" s="196"/>
      <c r="G96" s="196"/>
      <c r="H96" s="196"/>
      <c r="I96" s="196"/>
      <c r="J96" s="197">
        <f>J126</f>
        <v>0</v>
      </c>
      <c r="K96" s="194"/>
      <c r="L96" s="19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2" customFormat="1" ht="21.84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6.96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29.28" customHeight="1">
      <c r="A99" s="37"/>
      <c r="B99" s="38"/>
      <c r="C99" s="186" t="s">
        <v>102</v>
      </c>
      <c r="D99" s="39"/>
      <c r="E99" s="39"/>
      <c r="F99" s="39"/>
      <c r="G99" s="39"/>
      <c r="H99" s="39"/>
      <c r="I99" s="39"/>
      <c r="J99" s="199">
        <f>ROUND(J100 + J101 + J102 + J103 + J104 + J105,2)</f>
        <v>0</v>
      </c>
      <c r="K99" s="39"/>
      <c r="L99" s="62"/>
      <c r="N99" s="200" t="s">
        <v>40</v>
      </c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18" customHeight="1">
      <c r="A100" s="37"/>
      <c r="B100" s="38"/>
      <c r="C100" s="39"/>
      <c r="D100" s="138" t="s">
        <v>103</v>
      </c>
      <c r="E100" s="131"/>
      <c r="F100" s="131"/>
      <c r="G100" s="39"/>
      <c r="H100" s="39"/>
      <c r="I100" s="39"/>
      <c r="J100" s="132">
        <v>0</v>
      </c>
      <c r="K100" s="39"/>
      <c r="L100" s="201"/>
      <c r="M100" s="202"/>
      <c r="N100" s="203" t="s">
        <v>41</v>
      </c>
      <c r="O100" s="202"/>
      <c r="P100" s="202"/>
      <c r="Q100" s="202"/>
      <c r="R100" s="202"/>
      <c r="S100" s="204"/>
      <c r="T100" s="204"/>
      <c r="U100" s="204"/>
      <c r="V100" s="204"/>
      <c r="W100" s="204"/>
      <c r="X100" s="204"/>
      <c r="Y100" s="204"/>
      <c r="Z100" s="204"/>
      <c r="AA100" s="204"/>
      <c r="AB100" s="204"/>
      <c r="AC100" s="204"/>
      <c r="AD100" s="204"/>
      <c r="AE100" s="204"/>
      <c r="AF100" s="202"/>
      <c r="AG100" s="202"/>
      <c r="AH100" s="202"/>
      <c r="AI100" s="202"/>
      <c r="AJ100" s="202"/>
      <c r="AK100" s="202"/>
      <c r="AL100" s="202"/>
      <c r="AM100" s="202"/>
      <c r="AN100" s="202"/>
      <c r="AO100" s="202"/>
      <c r="AP100" s="202"/>
      <c r="AQ100" s="202"/>
      <c r="AR100" s="202"/>
      <c r="AS100" s="202"/>
      <c r="AT100" s="202"/>
      <c r="AU100" s="202"/>
      <c r="AV100" s="202"/>
      <c r="AW100" s="202"/>
      <c r="AX100" s="202"/>
      <c r="AY100" s="205" t="s">
        <v>104</v>
      </c>
      <c r="AZ100" s="202"/>
      <c r="BA100" s="202"/>
      <c r="BB100" s="202"/>
      <c r="BC100" s="202"/>
      <c r="BD100" s="202"/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205" t="s">
        <v>81</v>
      </c>
      <c r="BK100" s="202"/>
      <c r="BL100" s="202"/>
      <c r="BM100" s="202"/>
    </row>
    <row r="101" s="2" customFormat="1" ht="18" customHeight="1">
      <c r="A101" s="37"/>
      <c r="B101" s="38"/>
      <c r="C101" s="39"/>
      <c r="D101" s="138" t="s">
        <v>105</v>
      </c>
      <c r="E101" s="131"/>
      <c r="F101" s="131"/>
      <c r="G101" s="39"/>
      <c r="H101" s="39"/>
      <c r="I101" s="39"/>
      <c r="J101" s="132">
        <v>0</v>
      </c>
      <c r="K101" s="39"/>
      <c r="L101" s="201"/>
      <c r="M101" s="202"/>
      <c r="N101" s="203" t="s">
        <v>41</v>
      </c>
      <c r="O101" s="202"/>
      <c r="P101" s="202"/>
      <c r="Q101" s="202"/>
      <c r="R101" s="202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5" t="s">
        <v>104</v>
      </c>
      <c r="AZ101" s="202"/>
      <c r="BA101" s="202"/>
      <c r="BB101" s="202"/>
      <c r="BC101" s="202"/>
      <c r="BD101" s="202"/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205" t="s">
        <v>81</v>
      </c>
      <c r="BK101" s="202"/>
      <c r="BL101" s="202"/>
      <c r="BM101" s="202"/>
    </row>
    <row r="102" s="2" customFormat="1" ht="18" customHeight="1">
      <c r="A102" s="37"/>
      <c r="B102" s="38"/>
      <c r="C102" s="39"/>
      <c r="D102" s="138" t="s">
        <v>106</v>
      </c>
      <c r="E102" s="131"/>
      <c r="F102" s="131"/>
      <c r="G102" s="39"/>
      <c r="H102" s="39"/>
      <c r="I102" s="39"/>
      <c r="J102" s="132">
        <v>0</v>
      </c>
      <c r="K102" s="39"/>
      <c r="L102" s="201"/>
      <c r="M102" s="202"/>
      <c r="N102" s="203" t="s">
        <v>41</v>
      </c>
      <c r="O102" s="202"/>
      <c r="P102" s="202"/>
      <c r="Q102" s="202"/>
      <c r="R102" s="202"/>
      <c r="S102" s="204"/>
      <c r="T102" s="204"/>
      <c r="U102" s="204"/>
      <c r="V102" s="204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5" t="s">
        <v>104</v>
      </c>
      <c r="AZ102" s="202"/>
      <c r="BA102" s="202"/>
      <c r="BB102" s="202"/>
      <c r="BC102" s="202"/>
      <c r="BD102" s="202"/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205" t="s">
        <v>81</v>
      </c>
      <c r="BK102" s="202"/>
      <c r="BL102" s="202"/>
      <c r="BM102" s="202"/>
    </row>
    <row r="103" s="2" customFormat="1" ht="18" customHeight="1">
      <c r="A103" s="37"/>
      <c r="B103" s="38"/>
      <c r="C103" s="39"/>
      <c r="D103" s="138" t="s">
        <v>107</v>
      </c>
      <c r="E103" s="131"/>
      <c r="F103" s="131"/>
      <c r="G103" s="39"/>
      <c r="H103" s="39"/>
      <c r="I103" s="39"/>
      <c r="J103" s="132">
        <v>0</v>
      </c>
      <c r="K103" s="39"/>
      <c r="L103" s="201"/>
      <c r="M103" s="202"/>
      <c r="N103" s="203" t="s">
        <v>41</v>
      </c>
      <c r="O103" s="202"/>
      <c r="P103" s="202"/>
      <c r="Q103" s="202"/>
      <c r="R103" s="202"/>
      <c r="S103" s="204"/>
      <c r="T103" s="204"/>
      <c r="U103" s="204"/>
      <c r="V103" s="204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2"/>
      <c r="AG103" s="202"/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5" t="s">
        <v>104</v>
      </c>
      <c r="AZ103" s="202"/>
      <c r="BA103" s="202"/>
      <c r="BB103" s="202"/>
      <c r="BC103" s="202"/>
      <c r="BD103" s="202"/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205" t="s">
        <v>81</v>
      </c>
      <c r="BK103" s="202"/>
      <c r="BL103" s="202"/>
      <c r="BM103" s="202"/>
    </row>
    <row r="104" s="2" customFormat="1" ht="18" customHeight="1">
      <c r="A104" s="37"/>
      <c r="B104" s="38"/>
      <c r="C104" s="39"/>
      <c r="D104" s="138" t="s">
        <v>108</v>
      </c>
      <c r="E104" s="131"/>
      <c r="F104" s="131"/>
      <c r="G104" s="39"/>
      <c r="H104" s="39"/>
      <c r="I104" s="39"/>
      <c r="J104" s="132">
        <v>0</v>
      </c>
      <c r="K104" s="39"/>
      <c r="L104" s="201"/>
      <c r="M104" s="202"/>
      <c r="N104" s="203" t="s">
        <v>41</v>
      </c>
      <c r="O104" s="202"/>
      <c r="P104" s="202"/>
      <c r="Q104" s="202"/>
      <c r="R104" s="202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2"/>
      <c r="AG104" s="202"/>
      <c r="AH104" s="202"/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5" t="s">
        <v>104</v>
      </c>
      <c r="AZ104" s="202"/>
      <c r="BA104" s="202"/>
      <c r="BB104" s="202"/>
      <c r="BC104" s="202"/>
      <c r="BD104" s="202"/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205" t="s">
        <v>81</v>
      </c>
      <c r="BK104" s="202"/>
      <c r="BL104" s="202"/>
      <c r="BM104" s="202"/>
    </row>
    <row r="105" s="2" customFormat="1" ht="18" customHeight="1">
      <c r="A105" s="37"/>
      <c r="B105" s="38"/>
      <c r="C105" s="39"/>
      <c r="D105" s="131" t="s">
        <v>109</v>
      </c>
      <c r="E105" s="39"/>
      <c r="F105" s="39"/>
      <c r="G105" s="39"/>
      <c r="H105" s="39"/>
      <c r="I105" s="39"/>
      <c r="J105" s="132">
        <f>ROUND(J28*T105,2)</f>
        <v>0</v>
      </c>
      <c r="K105" s="39"/>
      <c r="L105" s="201"/>
      <c r="M105" s="202"/>
      <c r="N105" s="203" t="s">
        <v>41</v>
      </c>
      <c r="O105" s="202"/>
      <c r="P105" s="202"/>
      <c r="Q105" s="202"/>
      <c r="R105" s="202"/>
      <c r="S105" s="204"/>
      <c r="T105" s="204"/>
      <c r="U105" s="204"/>
      <c r="V105" s="204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5" t="s">
        <v>110</v>
      </c>
      <c r="AZ105" s="202"/>
      <c r="BA105" s="202"/>
      <c r="BB105" s="202"/>
      <c r="BC105" s="202"/>
      <c r="BD105" s="202"/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205" t="s">
        <v>81</v>
      </c>
      <c r="BK105" s="202"/>
      <c r="BL105" s="202"/>
      <c r="BM105" s="202"/>
    </row>
    <row r="106" s="2" customForma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9.28" customHeight="1">
      <c r="A107" s="37"/>
      <c r="B107" s="38"/>
      <c r="C107" s="142" t="s">
        <v>91</v>
      </c>
      <c r="D107" s="143"/>
      <c r="E107" s="143"/>
      <c r="F107" s="143"/>
      <c r="G107" s="143"/>
      <c r="H107" s="143"/>
      <c r="I107" s="143"/>
      <c r="J107" s="144">
        <f>ROUND(J94+J99,2)</f>
        <v>0</v>
      </c>
      <c r="K107" s="143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0" t="s">
        <v>111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29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E7</f>
        <v>Cesta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29" t="s">
        <v>20</v>
      </c>
      <c r="D118" s="39"/>
      <c r="E118" s="39"/>
      <c r="F118" s="24" t="str">
        <f>F10</f>
        <v>Česká Třebová</v>
      </c>
      <c r="G118" s="39"/>
      <c r="H118" s="39"/>
      <c r="I118" s="29" t="s">
        <v>22</v>
      </c>
      <c r="J118" s="78" t="str">
        <f>IF(J10="","",J10)</f>
        <v>27. 5. 2024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29" t="s">
        <v>24</v>
      </c>
      <c r="D120" s="39"/>
      <c r="E120" s="39"/>
      <c r="F120" s="24" t="str">
        <f>E13</f>
        <v xml:space="preserve"> </v>
      </c>
      <c r="G120" s="39"/>
      <c r="H120" s="39"/>
      <c r="I120" s="29" t="s">
        <v>30</v>
      </c>
      <c r="J120" s="33" t="str">
        <f>E19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29" t="s">
        <v>28</v>
      </c>
      <c r="D121" s="39"/>
      <c r="E121" s="39"/>
      <c r="F121" s="24" t="str">
        <f>IF(E16="","",E16)</f>
        <v>Vyplň údaj</v>
      </c>
      <c r="G121" s="39"/>
      <c r="H121" s="39"/>
      <c r="I121" s="29" t="s">
        <v>32</v>
      </c>
      <c r="J121" s="33" t="str">
        <f>E22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07"/>
      <c r="B123" s="208"/>
      <c r="C123" s="209" t="s">
        <v>112</v>
      </c>
      <c r="D123" s="210" t="s">
        <v>61</v>
      </c>
      <c r="E123" s="210" t="s">
        <v>57</v>
      </c>
      <c r="F123" s="210" t="s">
        <v>58</v>
      </c>
      <c r="G123" s="210" t="s">
        <v>113</v>
      </c>
      <c r="H123" s="210" t="s">
        <v>114</v>
      </c>
      <c r="I123" s="210" t="s">
        <v>115</v>
      </c>
      <c r="J123" s="211" t="s">
        <v>97</v>
      </c>
      <c r="K123" s="212" t="s">
        <v>116</v>
      </c>
      <c r="L123" s="213"/>
      <c r="M123" s="99" t="s">
        <v>1</v>
      </c>
      <c r="N123" s="100" t="s">
        <v>40</v>
      </c>
      <c r="O123" s="100" t="s">
        <v>117</v>
      </c>
      <c r="P123" s="100" t="s">
        <v>118</v>
      </c>
      <c r="Q123" s="100" t="s">
        <v>119</v>
      </c>
      <c r="R123" s="100" t="s">
        <v>120</v>
      </c>
      <c r="S123" s="100" t="s">
        <v>121</v>
      </c>
      <c r="T123" s="101" t="s">
        <v>122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7"/>
      <c r="B124" s="38"/>
      <c r="C124" s="106" t="s">
        <v>123</v>
      </c>
      <c r="D124" s="39"/>
      <c r="E124" s="39"/>
      <c r="F124" s="39"/>
      <c r="G124" s="39"/>
      <c r="H124" s="39"/>
      <c r="I124" s="39"/>
      <c r="J124" s="214">
        <f>BK124</f>
        <v>0</v>
      </c>
      <c r="K124" s="39"/>
      <c r="L124" s="40"/>
      <c r="M124" s="102"/>
      <c r="N124" s="215"/>
      <c r="O124" s="103"/>
      <c r="P124" s="216">
        <f>P125</f>
        <v>0</v>
      </c>
      <c r="Q124" s="103"/>
      <c r="R124" s="216">
        <f>R125</f>
        <v>0</v>
      </c>
      <c r="S124" s="103"/>
      <c r="T124" s="217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4" t="s">
        <v>75</v>
      </c>
      <c r="AU124" s="14" t="s">
        <v>99</v>
      </c>
      <c r="BK124" s="218">
        <f>BK125</f>
        <v>0</v>
      </c>
    </row>
    <row r="125" s="12" customFormat="1" ht="25.92" customHeight="1">
      <c r="A125" s="12"/>
      <c r="B125" s="219"/>
      <c r="C125" s="220"/>
      <c r="D125" s="221" t="s">
        <v>75</v>
      </c>
      <c r="E125" s="222" t="s">
        <v>124</v>
      </c>
      <c r="F125" s="222" t="s">
        <v>125</v>
      </c>
      <c r="G125" s="220"/>
      <c r="H125" s="220"/>
      <c r="I125" s="223"/>
      <c r="J125" s="224">
        <f>BK125</f>
        <v>0</v>
      </c>
      <c r="K125" s="220"/>
      <c r="L125" s="225"/>
      <c r="M125" s="226"/>
      <c r="N125" s="227"/>
      <c r="O125" s="227"/>
      <c r="P125" s="228">
        <f>P126</f>
        <v>0</v>
      </c>
      <c r="Q125" s="227"/>
      <c r="R125" s="228">
        <f>R126</f>
        <v>0</v>
      </c>
      <c r="S125" s="227"/>
      <c r="T125" s="22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126</v>
      </c>
      <c r="AT125" s="231" t="s">
        <v>75</v>
      </c>
      <c r="AU125" s="231" t="s">
        <v>76</v>
      </c>
      <c r="AY125" s="230" t="s">
        <v>127</v>
      </c>
      <c r="BK125" s="232">
        <f>BK126</f>
        <v>0</v>
      </c>
    </row>
    <row r="126" s="12" customFormat="1" ht="22.8" customHeight="1">
      <c r="A126" s="12"/>
      <c r="B126" s="219"/>
      <c r="C126" s="220"/>
      <c r="D126" s="221" t="s">
        <v>75</v>
      </c>
      <c r="E126" s="233" t="s">
        <v>128</v>
      </c>
      <c r="F126" s="233" t="s">
        <v>129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SUM(P127:P137)</f>
        <v>0</v>
      </c>
      <c r="Q126" s="227"/>
      <c r="R126" s="228">
        <f>SUM(R127:R137)</f>
        <v>0</v>
      </c>
      <c r="S126" s="227"/>
      <c r="T126" s="229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126</v>
      </c>
      <c r="AT126" s="231" t="s">
        <v>75</v>
      </c>
      <c r="AU126" s="231" t="s">
        <v>81</v>
      </c>
      <c r="AY126" s="230" t="s">
        <v>127</v>
      </c>
      <c r="BK126" s="232">
        <f>SUM(BK127:BK137)</f>
        <v>0</v>
      </c>
    </row>
    <row r="127" s="2" customFormat="1" ht="24.15" customHeight="1">
      <c r="A127" s="37"/>
      <c r="B127" s="38"/>
      <c r="C127" s="235" t="s">
        <v>81</v>
      </c>
      <c r="D127" s="235" t="s">
        <v>130</v>
      </c>
      <c r="E127" s="236" t="s">
        <v>131</v>
      </c>
      <c r="F127" s="237" t="s">
        <v>132</v>
      </c>
      <c r="G127" s="238" t="s">
        <v>133</v>
      </c>
      <c r="H127" s="239">
        <v>31</v>
      </c>
      <c r="I127" s="240"/>
      <c r="J127" s="241">
        <f>ROUND(I127*H127,2)</f>
        <v>0</v>
      </c>
      <c r="K127" s="242"/>
      <c r="L127" s="40"/>
      <c r="M127" s="243" t="s">
        <v>1</v>
      </c>
      <c r="N127" s="244" t="s">
        <v>41</v>
      </c>
      <c r="O127" s="90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7" t="s">
        <v>134</v>
      </c>
      <c r="AT127" s="247" t="s">
        <v>130</v>
      </c>
      <c r="AU127" s="247" t="s">
        <v>92</v>
      </c>
      <c r="AY127" s="14" t="s">
        <v>127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4" t="s">
        <v>81</v>
      </c>
      <c r="BK127" s="137">
        <f>ROUND(I127*H127,2)</f>
        <v>0</v>
      </c>
      <c r="BL127" s="14" t="s">
        <v>134</v>
      </c>
      <c r="BM127" s="247" t="s">
        <v>135</v>
      </c>
    </row>
    <row r="128" s="2" customFormat="1" ht="16.5" customHeight="1">
      <c r="A128" s="37"/>
      <c r="B128" s="38"/>
      <c r="C128" s="235" t="s">
        <v>92</v>
      </c>
      <c r="D128" s="235" t="s">
        <v>130</v>
      </c>
      <c r="E128" s="236" t="s">
        <v>136</v>
      </c>
      <c r="F128" s="237" t="s">
        <v>137</v>
      </c>
      <c r="G128" s="238" t="s">
        <v>138</v>
      </c>
      <c r="H128" s="239">
        <v>51</v>
      </c>
      <c r="I128" s="240"/>
      <c r="J128" s="241">
        <f>ROUND(I128*H128,2)</f>
        <v>0</v>
      </c>
      <c r="K128" s="242"/>
      <c r="L128" s="40"/>
      <c r="M128" s="243" t="s">
        <v>1</v>
      </c>
      <c r="N128" s="244" t="s">
        <v>41</v>
      </c>
      <c r="O128" s="90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7" t="s">
        <v>134</v>
      </c>
      <c r="AT128" s="247" t="s">
        <v>130</v>
      </c>
      <c r="AU128" s="247" t="s">
        <v>92</v>
      </c>
      <c r="AY128" s="14" t="s">
        <v>127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4" t="s">
        <v>81</v>
      </c>
      <c r="BK128" s="137">
        <f>ROUND(I128*H128,2)</f>
        <v>0</v>
      </c>
      <c r="BL128" s="14" t="s">
        <v>134</v>
      </c>
      <c r="BM128" s="247" t="s">
        <v>139</v>
      </c>
    </row>
    <row r="129" s="2" customFormat="1" ht="16.5" customHeight="1">
      <c r="A129" s="37"/>
      <c r="B129" s="38"/>
      <c r="C129" s="235" t="s">
        <v>140</v>
      </c>
      <c r="D129" s="235" t="s">
        <v>130</v>
      </c>
      <c r="E129" s="236" t="s">
        <v>141</v>
      </c>
      <c r="F129" s="237" t="s">
        <v>142</v>
      </c>
      <c r="G129" s="238" t="s">
        <v>143</v>
      </c>
      <c r="H129" s="239">
        <v>180</v>
      </c>
      <c r="I129" s="240"/>
      <c r="J129" s="241">
        <f>ROUND(I129*H129,2)</f>
        <v>0</v>
      </c>
      <c r="K129" s="242"/>
      <c r="L129" s="40"/>
      <c r="M129" s="243" t="s">
        <v>1</v>
      </c>
      <c r="N129" s="244" t="s">
        <v>41</v>
      </c>
      <c r="O129" s="90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7" t="s">
        <v>134</v>
      </c>
      <c r="AT129" s="247" t="s">
        <v>130</v>
      </c>
      <c r="AU129" s="247" t="s">
        <v>92</v>
      </c>
      <c r="AY129" s="14" t="s">
        <v>127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4" t="s">
        <v>81</v>
      </c>
      <c r="BK129" s="137">
        <f>ROUND(I129*H129,2)</f>
        <v>0</v>
      </c>
      <c r="BL129" s="14" t="s">
        <v>134</v>
      </c>
      <c r="BM129" s="247" t="s">
        <v>144</v>
      </c>
    </row>
    <row r="130" s="2" customFormat="1" ht="16.5" customHeight="1">
      <c r="A130" s="37"/>
      <c r="B130" s="38"/>
      <c r="C130" s="235" t="s">
        <v>126</v>
      </c>
      <c r="D130" s="235" t="s">
        <v>130</v>
      </c>
      <c r="E130" s="236" t="s">
        <v>145</v>
      </c>
      <c r="F130" s="237" t="s">
        <v>146</v>
      </c>
      <c r="G130" s="238" t="s">
        <v>143</v>
      </c>
      <c r="H130" s="239">
        <v>90</v>
      </c>
      <c r="I130" s="240"/>
      <c r="J130" s="241">
        <f>ROUND(I130*H130,2)</f>
        <v>0</v>
      </c>
      <c r="K130" s="242"/>
      <c r="L130" s="40"/>
      <c r="M130" s="243" t="s">
        <v>1</v>
      </c>
      <c r="N130" s="244" t="s">
        <v>41</v>
      </c>
      <c r="O130" s="90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7" t="s">
        <v>134</v>
      </c>
      <c r="AT130" s="247" t="s">
        <v>130</v>
      </c>
      <c r="AU130" s="247" t="s">
        <v>92</v>
      </c>
      <c r="AY130" s="14" t="s">
        <v>127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4" t="s">
        <v>81</v>
      </c>
      <c r="BK130" s="137">
        <f>ROUND(I130*H130,2)</f>
        <v>0</v>
      </c>
      <c r="BL130" s="14" t="s">
        <v>134</v>
      </c>
      <c r="BM130" s="247" t="s">
        <v>147</v>
      </c>
    </row>
    <row r="131" s="2" customFormat="1" ht="16.5" customHeight="1">
      <c r="A131" s="37"/>
      <c r="B131" s="38"/>
      <c r="C131" s="235" t="s">
        <v>148</v>
      </c>
      <c r="D131" s="235" t="s">
        <v>130</v>
      </c>
      <c r="E131" s="236" t="s">
        <v>149</v>
      </c>
      <c r="F131" s="237" t="s">
        <v>150</v>
      </c>
      <c r="G131" s="238" t="s">
        <v>138</v>
      </c>
      <c r="H131" s="239">
        <v>16</v>
      </c>
      <c r="I131" s="240"/>
      <c r="J131" s="241">
        <f>ROUND(I131*H131,2)</f>
        <v>0</v>
      </c>
      <c r="K131" s="242"/>
      <c r="L131" s="40"/>
      <c r="M131" s="243" t="s">
        <v>1</v>
      </c>
      <c r="N131" s="244" t="s">
        <v>41</v>
      </c>
      <c r="O131" s="90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7" t="s">
        <v>134</v>
      </c>
      <c r="AT131" s="247" t="s">
        <v>130</v>
      </c>
      <c r="AU131" s="247" t="s">
        <v>92</v>
      </c>
      <c r="AY131" s="14" t="s">
        <v>127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4" t="s">
        <v>81</v>
      </c>
      <c r="BK131" s="137">
        <f>ROUND(I131*H131,2)</f>
        <v>0</v>
      </c>
      <c r="BL131" s="14" t="s">
        <v>134</v>
      </c>
      <c r="BM131" s="247" t="s">
        <v>151</v>
      </c>
    </row>
    <row r="132" s="2" customFormat="1" ht="16.5" customHeight="1">
      <c r="A132" s="37"/>
      <c r="B132" s="38"/>
      <c r="C132" s="235" t="s">
        <v>152</v>
      </c>
      <c r="D132" s="235" t="s">
        <v>130</v>
      </c>
      <c r="E132" s="236" t="s">
        <v>153</v>
      </c>
      <c r="F132" s="237" t="s">
        <v>154</v>
      </c>
      <c r="G132" s="238" t="s">
        <v>155</v>
      </c>
      <c r="H132" s="239">
        <v>30</v>
      </c>
      <c r="I132" s="240"/>
      <c r="J132" s="241">
        <f>ROUND(I132*H132,2)</f>
        <v>0</v>
      </c>
      <c r="K132" s="242"/>
      <c r="L132" s="40"/>
      <c r="M132" s="243" t="s">
        <v>1</v>
      </c>
      <c r="N132" s="244" t="s">
        <v>41</v>
      </c>
      <c r="O132" s="90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7" t="s">
        <v>134</v>
      </c>
      <c r="AT132" s="247" t="s">
        <v>130</v>
      </c>
      <c r="AU132" s="247" t="s">
        <v>92</v>
      </c>
      <c r="AY132" s="14" t="s">
        <v>127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4" t="s">
        <v>81</v>
      </c>
      <c r="BK132" s="137">
        <f>ROUND(I132*H132,2)</f>
        <v>0</v>
      </c>
      <c r="BL132" s="14" t="s">
        <v>134</v>
      </c>
      <c r="BM132" s="247" t="s">
        <v>156</v>
      </c>
    </row>
    <row r="133" s="2" customFormat="1" ht="16.5" customHeight="1">
      <c r="A133" s="37"/>
      <c r="B133" s="38"/>
      <c r="C133" s="235" t="s">
        <v>157</v>
      </c>
      <c r="D133" s="235" t="s">
        <v>130</v>
      </c>
      <c r="E133" s="236" t="s">
        <v>158</v>
      </c>
      <c r="F133" s="237" t="s">
        <v>159</v>
      </c>
      <c r="G133" s="238" t="s">
        <v>155</v>
      </c>
      <c r="H133" s="239">
        <v>30</v>
      </c>
      <c r="I133" s="240"/>
      <c r="J133" s="241">
        <f>ROUND(I133*H133,2)</f>
        <v>0</v>
      </c>
      <c r="K133" s="242"/>
      <c r="L133" s="40"/>
      <c r="M133" s="243" t="s">
        <v>1</v>
      </c>
      <c r="N133" s="244" t="s">
        <v>41</v>
      </c>
      <c r="O133" s="90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7" t="s">
        <v>134</v>
      </c>
      <c r="AT133" s="247" t="s">
        <v>130</v>
      </c>
      <c r="AU133" s="247" t="s">
        <v>92</v>
      </c>
      <c r="AY133" s="14" t="s">
        <v>127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4" t="s">
        <v>81</v>
      </c>
      <c r="BK133" s="137">
        <f>ROUND(I133*H133,2)</f>
        <v>0</v>
      </c>
      <c r="BL133" s="14" t="s">
        <v>134</v>
      </c>
      <c r="BM133" s="247" t="s">
        <v>160</v>
      </c>
    </row>
    <row r="134" s="2" customFormat="1" ht="21.75" customHeight="1">
      <c r="A134" s="37"/>
      <c r="B134" s="38"/>
      <c r="C134" s="235" t="s">
        <v>161</v>
      </c>
      <c r="D134" s="235" t="s">
        <v>130</v>
      </c>
      <c r="E134" s="236" t="s">
        <v>162</v>
      </c>
      <c r="F134" s="237" t="s">
        <v>163</v>
      </c>
      <c r="G134" s="238" t="s">
        <v>155</v>
      </c>
      <c r="H134" s="239">
        <v>30</v>
      </c>
      <c r="I134" s="240"/>
      <c r="J134" s="241">
        <f>ROUND(I134*H134,2)</f>
        <v>0</v>
      </c>
      <c r="K134" s="242"/>
      <c r="L134" s="40"/>
      <c r="M134" s="243" t="s">
        <v>1</v>
      </c>
      <c r="N134" s="244" t="s">
        <v>41</v>
      </c>
      <c r="O134" s="90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7" t="s">
        <v>134</v>
      </c>
      <c r="AT134" s="247" t="s">
        <v>130</v>
      </c>
      <c r="AU134" s="247" t="s">
        <v>92</v>
      </c>
      <c r="AY134" s="14" t="s">
        <v>127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4" t="s">
        <v>81</v>
      </c>
      <c r="BK134" s="137">
        <f>ROUND(I134*H134,2)</f>
        <v>0</v>
      </c>
      <c r="BL134" s="14" t="s">
        <v>134</v>
      </c>
      <c r="BM134" s="247" t="s">
        <v>164</v>
      </c>
    </row>
    <row r="135" s="2" customFormat="1" ht="16.5" customHeight="1">
      <c r="A135" s="37"/>
      <c r="B135" s="38"/>
      <c r="C135" s="235" t="s">
        <v>165</v>
      </c>
      <c r="D135" s="235" t="s">
        <v>130</v>
      </c>
      <c r="E135" s="236" t="s">
        <v>166</v>
      </c>
      <c r="F135" s="237" t="s">
        <v>167</v>
      </c>
      <c r="G135" s="238" t="s">
        <v>155</v>
      </c>
      <c r="H135" s="239">
        <v>30</v>
      </c>
      <c r="I135" s="240"/>
      <c r="J135" s="241">
        <f>ROUND(I135*H135,2)</f>
        <v>0</v>
      </c>
      <c r="K135" s="242"/>
      <c r="L135" s="40"/>
      <c r="M135" s="243" t="s">
        <v>1</v>
      </c>
      <c r="N135" s="244" t="s">
        <v>41</v>
      </c>
      <c r="O135" s="90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7" t="s">
        <v>134</v>
      </c>
      <c r="AT135" s="247" t="s">
        <v>130</v>
      </c>
      <c r="AU135" s="247" t="s">
        <v>92</v>
      </c>
      <c r="AY135" s="14" t="s">
        <v>127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4" t="s">
        <v>81</v>
      </c>
      <c r="BK135" s="137">
        <f>ROUND(I135*H135,2)</f>
        <v>0</v>
      </c>
      <c r="BL135" s="14" t="s">
        <v>134</v>
      </c>
      <c r="BM135" s="247" t="s">
        <v>168</v>
      </c>
    </row>
    <row r="136" s="2" customFormat="1" ht="16.5" customHeight="1">
      <c r="A136" s="37"/>
      <c r="B136" s="38"/>
      <c r="C136" s="235" t="s">
        <v>169</v>
      </c>
      <c r="D136" s="235" t="s">
        <v>130</v>
      </c>
      <c r="E136" s="236" t="s">
        <v>169</v>
      </c>
      <c r="F136" s="237" t="s">
        <v>170</v>
      </c>
      <c r="G136" s="238" t="s">
        <v>143</v>
      </c>
      <c r="H136" s="239">
        <v>90</v>
      </c>
      <c r="I136" s="240"/>
      <c r="J136" s="241">
        <f>ROUND(I136*H136,2)</f>
        <v>0</v>
      </c>
      <c r="K136" s="242"/>
      <c r="L136" s="40"/>
      <c r="M136" s="243" t="s">
        <v>1</v>
      </c>
      <c r="N136" s="244" t="s">
        <v>41</v>
      </c>
      <c r="O136" s="90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7" t="s">
        <v>134</v>
      </c>
      <c r="AT136" s="247" t="s">
        <v>130</v>
      </c>
      <c r="AU136" s="247" t="s">
        <v>92</v>
      </c>
      <c r="AY136" s="14" t="s">
        <v>127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4" t="s">
        <v>81</v>
      </c>
      <c r="BK136" s="137">
        <f>ROUND(I136*H136,2)</f>
        <v>0</v>
      </c>
      <c r="BL136" s="14" t="s">
        <v>134</v>
      </c>
      <c r="BM136" s="247" t="s">
        <v>171</v>
      </c>
    </row>
    <row r="137" s="2" customFormat="1" ht="16.5" customHeight="1">
      <c r="A137" s="37"/>
      <c r="B137" s="38"/>
      <c r="C137" s="235" t="s">
        <v>172</v>
      </c>
      <c r="D137" s="235" t="s">
        <v>130</v>
      </c>
      <c r="E137" s="236" t="s">
        <v>172</v>
      </c>
      <c r="F137" s="237" t="s">
        <v>173</v>
      </c>
      <c r="G137" s="238" t="s">
        <v>133</v>
      </c>
      <c r="H137" s="239">
        <v>31</v>
      </c>
      <c r="I137" s="240"/>
      <c r="J137" s="241">
        <f>ROUND(I137*H137,2)</f>
        <v>0</v>
      </c>
      <c r="K137" s="242"/>
      <c r="L137" s="40"/>
      <c r="M137" s="248" t="s">
        <v>1</v>
      </c>
      <c r="N137" s="249" t="s">
        <v>41</v>
      </c>
      <c r="O137" s="250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7" t="s">
        <v>134</v>
      </c>
      <c r="AT137" s="247" t="s">
        <v>130</v>
      </c>
      <c r="AU137" s="247" t="s">
        <v>92</v>
      </c>
      <c r="AY137" s="14" t="s">
        <v>127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4" t="s">
        <v>81</v>
      </c>
      <c r="BK137" s="137">
        <f>ROUND(I137*H137,2)</f>
        <v>0</v>
      </c>
      <c r="BL137" s="14" t="s">
        <v>134</v>
      </c>
      <c r="BM137" s="247" t="s">
        <v>174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0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ypZDAeZXExGFli5jI8F03NCeTt74gwn5IEgcvh9qK9KZd23uyxEu0eRQTz0OGeSeTIa7w2Im8keINpHKI8JzHQ==" hashValue="6a046e+UXXCBhsPI+E266XaCLr8KpnfNwcpI8tHfwXbmymkjPOSwYX8+smWqABzBzkxiizZqqG8IoLemIn6J4g==" algorithmName="SHA-512" password="CC35"/>
  <autoFilter ref="C123:K137"/>
  <mergeCells count="11">
    <mergeCell ref="E7:H7"/>
    <mergeCell ref="E16:H16"/>
    <mergeCell ref="E25:H25"/>
    <mergeCell ref="E85:H85"/>
    <mergeCell ref="D100:F100"/>
    <mergeCell ref="D101:F101"/>
    <mergeCell ref="D102:F102"/>
    <mergeCell ref="D103:F103"/>
    <mergeCell ref="D104:F10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SMOLOVA-PC\Ivana Smolová</dc:creator>
  <cp:lastModifiedBy>SMOLOVA-PC\Ivana Smolová</cp:lastModifiedBy>
  <dcterms:created xsi:type="dcterms:W3CDTF">2024-05-30T16:03:35Z</dcterms:created>
  <dcterms:modified xsi:type="dcterms:W3CDTF">2024-05-30T16:03:39Z</dcterms:modified>
</cp:coreProperties>
</file>